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76" windowWidth="20730" windowHeight="7125" activeTab="1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'経費支出管理表'!$A$1:$H$28</definedName>
    <definedName name="_xlnm.Print_Area" localSheetId="1">'別紙３支出内訳書'!$A$1:$D$28</definedName>
  </definedNames>
  <calcPr fullCalcOnLoad="1"/>
</workbook>
</file>

<file path=xl/sharedStrings.xml><?xml version="1.0" encoding="utf-8"?>
<sst xmlns="http://schemas.openxmlformats.org/spreadsheetml/2006/main" count="62" uniqueCount="61">
  <si>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</si>
  <si>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</si>
  <si>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</si>
  <si>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</si>
  <si>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</si>
  <si>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</si>
  <si>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</si>
  <si>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</si>
  <si>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</si>
  <si>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</si>
  <si>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</si>
  <si>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</si>
  <si>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</si>
  <si>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</si>
  <si>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</si>
  <si>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</si>
  <si>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</si>
  <si>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</si>
  <si>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</si>
  <si>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</si>
  <si>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</si>
  <si>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</si>
  <si>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</si>
  <si>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</si>
  <si>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</si>
  <si>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</si>
  <si>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</si>
  <si>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</si>
  <si>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</si>
  <si>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</si>
  <si>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</si>
  <si>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</si>
  <si>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</si>
  <si>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</si>
  <si>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</si>
  <si>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</si>
  <si>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</si>
  <si>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</si>
  <si>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</si>
  <si>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</si>
  <si>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</si>
  <si>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</si>
  <si>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</si>
  <si>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</si>
  <si>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</si>
  <si>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＊交付決定通知の右上に記した
　１０ケタの番号を記入してください</t>
  </si>
  <si>
    <t>13．委託費</t>
  </si>
  <si>
    <t>14. 外注費</t>
  </si>
  <si>
    <t>12. 設備処分費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</si>
  <si>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（上記１．～14．の合計）</t>
    </r>
  </si>
  <si>
    <t>交付を受ける補助金額（精算額）
　（3）－（4）</t>
  </si>
  <si>
    <t>持続化商店　持続化太郎</t>
  </si>
  <si>
    <t>課税事業者</t>
  </si>
  <si>
    <t>11．車両購入費</t>
  </si>
  <si>
    <t>Ａ社</t>
  </si>
  <si>
    <t>軽トラック購入</t>
  </si>
  <si>
    <t>14．外注費</t>
  </si>
  <si>
    <t>Ｂ社</t>
  </si>
  <si>
    <t>チラシ折込</t>
  </si>
  <si>
    <t>Ｃ社</t>
  </si>
  <si>
    <t>店舗土砂撤去・修繕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</si>
</sst>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b/>
      <sz val="12"/>
      <name val="Calibri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3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4" fillId="0" borderId="18" xfId="61" applyFont="1" applyBorder="1" applyAlignment="1" applyProtection="1">
      <alignment horizontal="left" vertical="center"/>
      <protection/>
    </xf>
    <xf numFmtId="0" fontId="3" fillId="7" borderId="19" xfId="62" applyFont="1" applyFill="1" applyBorder="1" applyAlignment="1" applyProtection="1">
      <alignment vertical="center" wrapText="1"/>
      <protection locked="0"/>
    </xf>
    <xf numFmtId="0" fontId="3" fillId="7" borderId="20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1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2" fillId="0" borderId="22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23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78" fontId="56" fillId="0" borderId="17" xfId="61" applyNumberFormat="1" applyFont="1" applyBorder="1" applyAlignment="1" applyProtection="1">
      <alignment horizontal="left" vertical="center"/>
      <protection/>
    </xf>
    <xf numFmtId="179" fontId="56" fillId="0" borderId="18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57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4" xfId="50" applyFont="1" applyFill="1" applyBorder="1" applyAlignment="1" applyProtection="1">
      <alignment horizontal="right" vertical="center"/>
      <protection locked="0"/>
    </xf>
    <xf numFmtId="38" fontId="7" fillId="0" borderId="25" xfId="50" applyFont="1" applyFill="1" applyBorder="1" applyAlignment="1" applyProtection="1">
      <alignment horizontal="right" vertical="center"/>
      <protection locked="0"/>
    </xf>
    <xf numFmtId="182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62" applyFont="1" applyFill="1" applyBorder="1" applyAlignment="1" applyProtection="1">
      <alignment horizontal="left" vertical="center" wrapText="1"/>
      <protection locked="0"/>
    </xf>
    <xf numFmtId="38" fontId="8" fillId="0" borderId="28" xfId="50" applyFont="1" applyFill="1" applyBorder="1" applyAlignment="1" applyProtection="1">
      <alignment horizontal="right" vertical="center"/>
      <protection locked="0"/>
    </xf>
    <xf numFmtId="38" fontId="7" fillId="0" borderId="29" xfId="50" applyFont="1" applyFill="1" applyBorder="1" applyAlignment="1" applyProtection="1">
      <alignment horizontal="right" vertical="center"/>
      <protection locked="0"/>
    </xf>
    <xf numFmtId="182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8" xfId="62" applyFont="1" applyBorder="1" applyAlignment="1" applyProtection="1">
      <alignment vertical="center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8" xfId="50" applyFont="1" applyFill="1" applyBorder="1" applyAlignment="1" applyProtection="1">
      <alignment horizontal="right" vertical="center"/>
      <protection locked="0"/>
    </xf>
    <xf numFmtId="38" fontId="58" fillId="0" borderId="17" xfId="48" applyFont="1" applyBorder="1" applyAlignment="1" applyProtection="1">
      <alignment horizontal="right"/>
      <protection locked="0"/>
    </xf>
    <xf numFmtId="38" fontId="58" fillId="0" borderId="18" xfId="48" applyFont="1" applyBorder="1" applyAlignment="1" applyProtection="1">
      <alignment horizontal="right"/>
      <protection locked="0"/>
    </xf>
    <xf numFmtId="14" fontId="4" fillId="0" borderId="17" xfId="61" applyNumberFormat="1" applyFont="1" applyBorder="1" applyAlignment="1" applyProtection="1">
      <alignment horizontal="left" vertical="center"/>
      <protection/>
    </xf>
    <xf numFmtId="49" fontId="4" fillId="0" borderId="39" xfId="62" applyNumberFormat="1" applyFont="1" applyBorder="1" applyAlignment="1">
      <alignment horizontal="center" vertical="center"/>
      <protection/>
    </xf>
    <xf numFmtId="49" fontId="4" fillId="0" borderId="40" xfId="62" applyNumberFormat="1" applyFont="1" applyBorder="1" applyAlignment="1">
      <alignment horizontal="center" vertical="center"/>
      <protection/>
    </xf>
    <xf numFmtId="0" fontId="6" fillId="0" borderId="41" xfId="61" applyFont="1" applyBorder="1" applyAlignment="1" applyProtection="1">
      <alignment horizontal="left" vertical="center" wrapText="1"/>
      <protection/>
    </xf>
    <xf numFmtId="0" fontId="6" fillId="0" borderId="41" xfId="61" applyFont="1" applyBorder="1" applyAlignment="1" applyProtection="1">
      <alignment horizontal="left" vertical="center"/>
      <protection/>
    </xf>
    <xf numFmtId="0" fontId="5" fillId="10" borderId="42" xfId="62" applyFont="1" applyFill="1" applyBorder="1" applyAlignment="1" applyProtection="1">
      <alignment horizontal="center" vertical="center"/>
      <protection locked="0"/>
    </xf>
    <xf numFmtId="0" fontId="5" fillId="10" borderId="43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4" xfId="62" applyFont="1" applyFill="1" applyBorder="1" applyAlignment="1" applyProtection="1">
      <alignment horizontal="center" vertical="center" wrapText="1"/>
      <protection locked="0"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38" fontId="5" fillId="10" borderId="46" xfId="50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/>
      <protection locked="0"/>
    </xf>
    <xf numFmtId="38" fontId="5" fillId="10" borderId="48" xfId="50" applyFont="1" applyFill="1" applyBorder="1" applyAlignment="1" applyProtection="1">
      <alignment horizontal="center" vertical="center" wrapText="1"/>
      <protection locked="0"/>
    </xf>
    <xf numFmtId="38" fontId="5" fillId="10" borderId="49" xfId="50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/>
      <protection locked="0"/>
    </xf>
    <xf numFmtId="0" fontId="5" fillId="10" borderId="50" xfId="62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 wrapText="1"/>
      <protection locked="0"/>
    </xf>
    <xf numFmtId="0" fontId="5" fillId="10" borderId="50" xfId="62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38" fontId="59" fillId="0" borderId="10" xfId="48" applyFont="1" applyBorder="1" applyAlignment="1">
      <alignment horizontal="right" vertical="center" wrapText="1"/>
    </xf>
    <xf numFmtId="38" fontId="59" fillId="0" borderId="51" xfId="48" applyFont="1" applyBorder="1" applyAlignment="1">
      <alignment horizontal="right" vertical="center" wrapText="1"/>
    </xf>
    <xf numFmtId="38" fontId="59" fillId="0" borderId="52" xfId="48" applyFont="1" applyBorder="1" applyAlignment="1">
      <alignment horizontal="right" vertical="center" wrapText="1"/>
    </xf>
    <xf numFmtId="38" fontId="59" fillId="0" borderId="53" xfId="48" applyFont="1" applyBorder="1" applyAlignment="1">
      <alignment horizontal="right" vertical="center" wrapText="1"/>
    </xf>
    <xf numFmtId="0" fontId="55" fillId="0" borderId="0" xfId="0" applyFont="1" applyAlignment="1">
      <alignment horizontal="center" vertical="center"/>
    </xf>
    <xf numFmtId="0" fontId="47" fillId="0" borderId="5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38" fontId="59" fillId="0" borderId="55" xfId="48" applyFont="1" applyBorder="1" applyAlignment="1">
      <alignment horizontal="right" vertical="center" wrapText="1"/>
    </xf>
    <xf numFmtId="38" fontId="59" fillId="0" borderId="18" xfId="48" applyFont="1" applyBorder="1" applyAlignment="1">
      <alignment horizontal="right" vertical="center" wrapText="1"/>
    </xf>
    <xf numFmtId="38" fontId="59" fillId="0" borderId="56" xfId="48" applyFont="1" applyBorder="1" applyAlignment="1">
      <alignment horizontal="right" vertical="center" wrapText="1"/>
    </xf>
    <xf numFmtId="38" fontId="60" fillId="0" borderId="55" xfId="48" applyFont="1" applyBorder="1" applyAlignment="1">
      <alignment horizontal="right" vertical="center"/>
    </xf>
    <xf numFmtId="38" fontId="60" fillId="0" borderId="18" xfId="48" applyFont="1" applyBorder="1" applyAlignment="1">
      <alignment horizontal="right" vertical="center"/>
    </xf>
    <xf numFmtId="38" fontId="60" fillId="0" borderId="56" xfId="48" applyFont="1" applyBorder="1" applyAlignment="1">
      <alignment horizontal="right" vertical="center"/>
    </xf>
    <xf numFmtId="38" fontId="59" fillId="0" borderId="11" xfId="48" applyFont="1" applyBorder="1" applyAlignment="1">
      <alignment horizontal="right" vertical="center" wrapText="1"/>
    </xf>
    <xf numFmtId="38" fontId="59" fillId="0" borderId="57" xfId="48" applyFont="1" applyBorder="1" applyAlignment="1">
      <alignment horizontal="right" vertical="center" wrapText="1"/>
    </xf>
    <xf numFmtId="38" fontId="59" fillId="0" borderId="17" xfId="48" applyFont="1" applyBorder="1" applyAlignment="1">
      <alignment horizontal="right" vertical="center" wrapText="1"/>
    </xf>
    <xf numFmtId="38" fontId="59" fillId="0" borderId="58" xfId="48" applyFont="1" applyBorder="1" applyAlignment="1">
      <alignment horizontal="right" vertical="center" wrapText="1"/>
    </xf>
    <xf numFmtId="38" fontId="59" fillId="0" borderId="11" xfId="48" applyFont="1" applyBorder="1" applyAlignment="1">
      <alignment horizontal="right" vertical="center"/>
    </xf>
    <xf numFmtId="38" fontId="59" fillId="0" borderId="59" xfId="48" applyFont="1" applyBorder="1" applyAlignment="1">
      <alignment horizontal="right" vertical="center"/>
    </xf>
    <xf numFmtId="38" fontId="59" fillId="0" borderId="60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zoomScale="70" zoomScaleNormal="70" zoomScaleSheetLayoutView="75" zoomScalePageLayoutView="0" workbookViewId="0" topLeftCell="A1">
      <selection activeCell="D4" sqref="D4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8" t="s">
        <v>34</v>
      </c>
      <c r="B1" s="78"/>
      <c r="C1" s="79"/>
      <c r="D1" s="79"/>
      <c r="E1" s="79"/>
      <c r="F1" s="79"/>
      <c r="G1" s="79"/>
      <c r="H1" s="79"/>
    </row>
    <row r="2" spans="1:8" s="7" customFormat="1" ht="19.5" customHeight="1">
      <c r="A2" s="18"/>
      <c r="B2" s="5"/>
      <c r="C2" s="3"/>
      <c r="D2" s="3"/>
      <c r="E2" s="5"/>
      <c r="F2" s="5"/>
      <c r="G2" s="58" t="s">
        <v>35</v>
      </c>
      <c r="H2" s="27" t="s">
        <v>51</v>
      </c>
    </row>
    <row r="3" spans="1:8" s="7" customFormat="1" ht="19.5" customHeight="1">
      <c r="A3" s="18"/>
      <c r="B3" s="5"/>
      <c r="C3" s="3"/>
      <c r="D3" s="3"/>
      <c r="E3" s="5"/>
      <c r="F3" s="5"/>
      <c r="G3" s="57" t="s">
        <v>38</v>
      </c>
      <c r="H3" s="28">
        <v>3002349999</v>
      </c>
    </row>
    <row r="4" spans="1:8" s="7" customFormat="1" ht="30.75" customHeight="1">
      <c r="A4" s="18"/>
      <c r="B4" s="5"/>
      <c r="C4" s="3"/>
      <c r="D4" s="59"/>
      <c r="E4" s="5"/>
      <c r="F4" s="5"/>
      <c r="G4" s="74" t="s">
        <v>45</v>
      </c>
      <c r="H4" s="75"/>
    </row>
    <row r="5" spans="1:8" s="7" customFormat="1" ht="19.5" customHeight="1">
      <c r="A5" s="18"/>
      <c r="B5" s="5"/>
      <c r="C5" s="3"/>
      <c r="D5" s="3"/>
      <c r="E5" s="5"/>
      <c r="F5" s="5"/>
      <c r="G5" s="58" t="s">
        <v>36</v>
      </c>
      <c r="H5" s="71">
        <v>43406</v>
      </c>
    </row>
    <row r="6" spans="1:8" s="7" customFormat="1" ht="19.5" customHeight="1">
      <c r="A6" s="18"/>
      <c r="B6" s="5"/>
      <c r="C6" s="3"/>
      <c r="D6" s="3"/>
      <c r="E6" s="5"/>
      <c r="F6" s="5"/>
      <c r="G6" s="75" t="s">
        <v>33</v>
      </c>
      <c r="H6" s="75"/>
    </row>
    <row r="7" spans="1:8" s="7" customFormat="1" ht="19.5" customHeight="1">
      <c r="A7" s="18"/>
      <c r="B7" s="5"/>
      <c r="C7" s="3"/>
      <c r="D7" s="3"/>
      <c r="E7" s="5"/>
      <c r="F7" s="5"/>
      <c r="G7" s="60" t="s">
        <v>37</v>
      </c>
      <c r="H7" s="45" t="s">
        <v>52</v>
      </c>
    </row>
    <row r="8" spans="1:8" s="7" customFormat="1" ht="30.75" customHeight="1">
      <c r="A8" s="18"/>
      <c r="B8" s="5"/>
      <c r="C8" s="3"/>
      <c r="D8" s="3"/>
      <c r="E8" s="5"/>
      <c r="F8" s="5"/>
      <c r="G8" s="74" t="s">
        <v>44</v>
      </c>
      <c r="H8" s="75"/>
    </row>
    <row r="9" spans="1:8" s="7" customFormat="1" ht="19.5" customHeight="1">
      <c r="A9" s="44" t="s">
        <v>30</v>
      </c>
      <c r="B9" s="33"/>
      <c r="C9" s="33"/>
      <c r="D9" s="33"/>
      <c r="E9" s="33"/>
      <c r="F9" s="33"/>
      <c r="G9" s="33"/>
      <c r="H9" s="33"/>
    </row>
    <row r="10" spans="1:8" s="7" customFormat="1" ht="19.5" customHeight="1">
      <c r="A10" s="33" t="s">
        <v>31</v>
      </c>
      <c r="B10" s="33"/>
      <c r="C10" s="33"/>
      <c r="D10" s="33"/>
      <c r="E10" s="33"/>
      <c r="F10" s="33"/>
      <c r="G10" s="33"/>
      <c r="H10" s="33"/>
    </row>
    <row r="11" spans="1:8" s="7" customFormat="1" ht="19.5" customHeight="1">
      <c r="A11" s="33" t="s">
        <v>32</v>
      </c>
      <c r="B11" s="33"/>
      <c r="C11" s="33"/>
      <c r="D11" s="33"/>
      <c r="E11" s="33"/>
      <c r="F11" s="33"/>
      <c r="G11" s="33"/>
      <c r="H11" s="33"/>
    </row>
    <row r="12" spans="1:8" s="7" customFormat="1" ht="19.5" customHeight="1">
      <c r="A12" s="33" t="s">
        <v>43</v>
      </c>
      <c r="B12" s="33"/>
      <c r="C12" s="33"/>
      <c r="D12" s="33"/>
      <c r="E12" s="33"/>
      <c r="F12" s="33"/>
      <c r="G12" s="33"/>
      <c r="H12" s="33"/>
    </row>
    <row r="13" spans="1:8" s="7" customFormat="1" ht="19.5" customHeight="1">
      <c r="A13" s="33" t="s">
        <v>42</v>
      </c>
      <c r="B13" s="33"/>
      <c r="C13" s="33"/>
      <c r="D13" s="33"/>
      <c r="E13" s="33"/>
      <c r="F13" s="33"/>
      <c r="G13" s="33"/>
      <c r="H13" s="33"/>
    </row>
    <row r="14" spans="1:8" s="7" customFormat="1" ht="19.5" customHeight="1">
      <c r="A14" s="33" t="s">
        <v>41</v>
      </c>
      <c r="B14" s="33"/>
      <c r="C14" s="33"/>
      <c r="D14" s="33"/>
      <c r="E14" s="33"/>
      <c r="F14" s="33"/>
      <c r="G14" s="33"/>
      <c r="H14" s="33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80" t="s">
        <v>14</v>
      </c>
      <c r="B16" s="88" t="s">
        <v>16</v>
      </c>
      <c r="C16" s="82" t="s">
        <v>20</v>
      </c>
      <c r="D16" s="84" t="s">
        <v>21</v>
      </c>
      <c r="E16" s="86" t="s">
        <v>39</v>
      </c>
      <c r="F16" s="88" t="s">
        <v>19</v>
      </c>
      <c r="G16" s="88" t="s">
        <v>40</v>
      </c>
      <c r="H16" s="76" t="s">
        <v>15</v>
      </c>
    </row>
    <row r="17" spans="1:8" s="9" customFormat="1" ht="29.25" customHeight="1" thickBot="1">
      <c r="A17" s="81"/>
      <c r="B17" s="89"/>
      <c r="C17" s="83"/>
      <c r="D17" s="85"/>
      <c r="E17" s="87"/>
      <c r="F17" s="89"/>
      <c r="G17" s="89"/>
      <c r="H17" s="77"/>
    </row>
    <row r="18" spans="1:8" ht="51" customHeight="1">
      <c r="A18" s="22">
        <v>1</v>
      </c>
      <c r="B18" s="29" t="s">
        <v>53</v>
      </c>
      <c r="C18" s="46">
        <v>1080000</v>
      </c>
      <c r="D18" s="47">
        <v>1000000</v>
      </c>
      <c r="E18" s="65">
        <v>43419</v>
      </c>
      <c r="F18" s="62">
        <v>43434</v>
      </c>
      <c r="G18" s="48" t="s">
        <v>54</v>
      </c>
      <c r="H18" s="49" t="s">
        <v>55</v>
      </c>
    </row>
    <row r="19" spans="1:8" ht="51" customHeight="1">
      <c r="A19" s="23">
        <v>2</v>
      </c>
      <c r="B19" s="21" t="s">
        <v>3</v>
      </c>
      <c r="C19" s="50">
        <v>324000</v>
      </c>
      <c r="D19" s="51">
        <v>300000</v>
      </c>
      <c r="E19" s="66">
        <v>43424</v>
      </c>
      <c r="F19" s="63">
        <v>43439</v>
      </c>
      <c r="G19" s="52" t="s">
        <v>57</v>
      </c>
      <c r="H19" s="53" t="s">
        <v>58</v>
      </c>
    </row>
    <row r="20" spans="1:8" ht="51" customHeight="1">
      <c r="A20" s="23">
        <v>3</v>
      </c>
      <c r="B20" s="21" t="s">
        <v>56</v>
      </c>
      <c r="C20" s="50">
        <v>1620000</v>
      </c>
      <c r="D20" s="51">
        <v>1500000</v>
      </c>
      <c r="E20" s="66">
        <v>43332</v>
      </c>
      <c r="F20" s="63">
        <v>43368</v>
      </c>
      <c r="G20" s="52" t="s">
        <v>59</v>
      </c>
      <c r="H20" s="53" t="s">
        <v>60</v>
      </c>
    </row>
    <row r="21" spans="1:8" ht="51" customHeight="1">
      <c r="A21" s="23">
        <v>4</v>
      </c>
      <c r="B21" s="21"/>
      <c r="C21" s="50"/>
      <c r="D21" s="51"/>
      <c r="E21" s="66"/>
      <c r="F21" s="63"/>
      <c r="G21" s="52"/>
      <c r="H21" s="53"/>
    </row>
    <row r="22" spans="1:8" ht="51" customHeight="1">
      <c r="A22" s="23">
        <v>5</v>
      </c>
      <c r="B22" s="21"/>
      <c r="C22" s="50"/>
      <c r="D22" s="51"/>
      <c r="E22" s="66"/>
      <c r="F22" s="63"/>
      <c r="G22" s="52"/>
      <c r="H22" s="53"/>
    </row>
    <row r="23" spans="1:8" ht="51" customHeight="1">
      <c r="A23" s="23">
        <v>6</v>
      </c>
      <c r="B23" s="21"/>
      <c r="C23" s="50"/>
      <c r="D23" s="51"/>
      <c r="E23" s="66"/>
      <c r="F23" s="63"/>
      <c r="G23" s="52"/>
      <c r="H23" s="53"/>
    </row>
    <row r="24" spans="1:8" ht="51" customHeight="1">
      <c r="A24" s="23">
        <v>7</v>
      </c>
      <c r="B24" s="21"/>
      <c r="C24" s="50"/>
      <c r="D24" s="51"/>
      <c r="E24" s="66"/>
      <c r="F24" s="63"/>
      <c r="G24" s="52"/>
      <c r="H24" s="53"/>
    </row>
    <row r="25" spans="1:8" ht="51" customHeight="1">
      <c r="A25" s="23">
        <v>8</v>
      </c>
      <c r="B25" s="21"/>
      <c r="C25" s="54"/>
      <c r="D25" s="51"/>
      <c r="E25" s="67"/>
      <c r="F25" s="64"/>
      <c r="G25" s="55"/>
      <c r="H25" s="56"/>
    </row>
    <row r="26" spans="1:8" ht="51" customHeight="1">
      <c r="A26" s="23">
        <v>9</v>
      </c>
      <c r="B26" s="21"/>
      <c r="C26" s="54"/>
      <c r="D26" s="51"/>
      <c r="E26" s="67"/>
      <c r="F26" s="64"/>
      <c r="G26" s="55"/>
      <c r="H26" s="56"/>
    </row>
    <row r="27" spans="1:8" ht="51" customHeight="1" thickBot="1">
      <c r="A27" s="23">
        <v>10</v>
      </c>
      <c r="B27" s="30"/>
      <c r="C27" s="54"/>
      <c r="D27" s="51"/>
      <c r="E27" s="67"/>
      <c r="F27" s="64"/>
      <c r="G27" s="55"/>
      <c r="H27" s="56"/>
    </row>
    <row r="28" spans="1:8" s="8" customFormat="1" ht="30" customHeight="1" thickBot="1">
      <c r="A28" s="72" t="s">
        <v>24</v>
      </c>
      <c r="B28" s="73"/>
      <c r="C28" s="32">
        <f>SUM(C18:C27)</f>
        <v>3024000</v>
      </c>
      <c r="D28" s="68">
        <f>SUM(D18:D27)</f>
        <v>2800000</v>
      </c>
      <c r="E28" s="61"/>
      <c r="F28" s="10"/>
      <c r="G28" s="11"/>
      <c r="H28" s="12"/>
    </row>
    <row r="29" spans="1:8" ht="11.25">
      <c r="A29" s="19"/>
      <c r="B29" s="13"/>
      <c r="C29" s="31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G16:G17"/>
    <mergeCell ref="B16:B17"/>
    <mergeCell ref="F16:F17"/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B18:B20 B22:B27 B21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tabSelected="1" zoomScale="85" zoomScaleNormal="85" zoomScalePageLayoutView="0" workbookViewId="0" topLeftCell="A17">
      <selection activeCell="G18" sqref="G18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8" t="s">
        <v>23</v>
      </c>
      <c r="D1" s="25"/>
    </row>
    <row r="2" spans="1:4" ht="14.25">
      <c r="A2" s="95" t="s">
        <v>12</v>
      </c>
      <c r="B2" s="95"/>
      <c r="C2" s="95"/>
      <c r="D2" s="95"/>
    </row>
    <row r="3" spans="1:4" ht="17.25" customHeight="1">
      <c r="A3" s="39"/>
      <c r="B3" s="39"/>
      <c r="C3" s="69" t="s">
        <v>17</v>
      </c>
      <c r="D3" s="40" t="str">
        <f>'経費支出管理表'!H2</f>
        <v>持続化商店　持続化太郎</v>
      </c>
    </row>
    <row r="4" spans="1:4" ht="14.25">
      <c r="A4" s="39"/>
      <c r="B4" s="39"/>
      <c r="C4" s="70" t="s">
        <v>18</v>
      </c>
      <c r="D4" s="41">
        <f>'経費支出管理表'!H3</f>
        <v>3002349999</v>
      </c>
    </row>
    <row r="5" ht="14.25">
      <c r="D5" s="26" t="s">
        <v>13</v>
      </c>
    </row>
    <row r="6" spans="1:4" ht="21" customHeight="1">
      <c r="A6" s="96" t="s">
        <v>0</v>
      </c>
      <c r="B6" s="90" t="s">
        <v>1</v>
      </c>
      <c r="C6" s="90"/>
      <c r="D6" s="90"/>
    </row>
    <row r="7" spans="1:4" ht="21" customHeight="1">
      <c r="A7" s="97"/>
      <c r="B7" s="90"/>
      <c r="C7" s="90"/>
      <c r="D7" s="90"/>
    </row>
    <row r="8" spans="1:4" ht="33.75" customHeight="1">
      <c r="A8" s="1" t="s">
        <v>2</v>
      </c>
      <c r="B8" s="91">
        <f>SUMIF('経費支出管理表'!$B$18:$B$27,"１．機械装置等費",'経費支出管理表'!$D$18:$D$27)</f>
        <v>0</v>
      </c>
      <c r="C8" s="91"/>
      <c r="D8" s="91"/>
    </row>
    <row r="9" spans="1:4" ht="33.75" customHeight="1">
      <c r="A9" s="1" t="s">
        <v>3</v>
      </c>
      <c r="B9" s="91">
        <f>SUMIF('経費支出管理表'!$B$18:$B$27,"２．広報費",'経費支出管理表'!$D$18:$D$27)</f>
        <v>300000</v>
      </c>
      <c r="C9" s="91"/>
      <c r="D9" s="91"/>
    </row>
    <row r="10" spans="1:4" ht="33.75" customHeight="1">
      <c r="A10" s="1" t="s">
        <v>4</v>
      </c>
      <c r="B10" s="91">
        <f>SUMIF('経費支出管理表'!$B$18:$B$27,"３．展示会等出展費",'経費支出管理表'!$D$18:$D$27)</f>
        <v>0</v>
      </c>
      <c r="C10" s="91"/>
      <c r="D10" s="91"/>
    </row>
    <row r="11" spans="1:4" ht="33.75" customHeight="1">
      <c r="A11" s="1" t="s">
        <v>5</v>
      </c>
      <c r="B11" s="91">
        <f>SUMIF('経費支出管理表'!$B$18:$B$27,"４．旅費",'経費支出管理表'!$D$18:$D$27)</f>
        <v>0</v>
      </c>
      <c r="C11" s="91"/>
      <c r="D11" s="91"/>
    </row>
    <row r="12" spans="1:4" ht="33.75" customHeight="1">
      <c r="A12" s="1" t="s">
        <v>6</v>
      </c>
      <c r="B12" s="91">
        <f>SUMIF('経費支出管理表'!$B$18:$B$27,"５．開発費",'経費支出管理表'!$D$18:$D$27)</f>
        <v>0</v>
      </c>
      <c r="C12" s="91"/>
      <c r="D12" s="91"/>
    </row>
    <row r="13" spans="1:4" ht="33.75" customHeight="1">
      <c r="A13" s="1" t="s">
        <v>7</v>
      </c>
      <c r="B13" s="91">
        <f>SUMIF('経費支出管理表'!$B$18:$B$27,"６．資料購入費",'経費支出管理表'!$D$18:$D$27)</f>
        <v>0</v>
      </c>
      <c r="C13" s="91"/>
      <c r="D13" s="91"/>
    </row>
    <row r="14" spans="1:4" ht="33.75" customHeight="1">
      <c r="A14" s="1" t="s">
        <v>8</v>
      </c>
      <c r="B14" s="91">
        <f>SUMIF('経費支出管理表'!$B$18:$B$27,"７．雑役務費",'経費支出管理表'!$D$18:$D$27)</f>
        <v>0</v>
      </c>
      <c r="C14" s="91"/>
      <c r="D14" s="91"/>
    </row>
    <row r="15" spans="1:4" ht="33.75" customHeight="1">
      <c r="A15" s="1" t="s">
        <v>9</v>
      </c>
      <c r="B15" s="91">
        <f>SUMIF('経費支出管理表'!$B$18:$B$27,"８．借料",'経費支出管理表'!$D$18:$D$27)</f>
        <v>0</v>
      </c>
      <c r="C15" s="91"/>
      <c r="D15" s="91"/>
    </row>
    <row r="16" spans="1:4" ht="33.75" customHeight="1">
      <c r="A16" s="1" t="s">
        <v>10</v>
      </c>
      <c r="B16" s="91">
        <f>SUMIF('経費支出管理表'!$B$18:$B$27,"９．専門家謝金",'経費支出管理表'!$D$18:$D$27)</f>
        <v>0</v>
      </c>
      <c r="C16" s="91"/>
      <c r="D16" s="91"/>
    </row>
    <row r="17" spans="1:4" ht="33.75" customHeight="1">
      <c r="A17" s="1" t="s">
        <v>11</v>
      </c>
      <c r="B17" s="91">
        <f>SUMIF('経費支出管理表'!$B$18:$B$27,"10．専門家旅費",'経費支出管理表'!$D$18:$D$27)</f>
        <v>0</v>
      </c>
      <c r="C17" s="91"/>
      <c r="D17" s="91"/>
    </row>
    <row r="18" spans="1:4" ht="33.75" customHeight="1">
      <c r="A18" s="1" t="s">
        <v>22</v>
      </c>
      <c r="B18" s="91">
        <f>SUMIF('経費支出管理表'!$B$18:$B$27,"11．車両購入費",'経費支出管理表'!$D$18:$D$27)</f>
        <v>1000000</v>
      </c>
      <c r="C18" s="91"/>
      <c r="D18" s="91"/>
    </row>
    <row r="19" spans="1:4" ht="33.75" customHeight="1">
      <c r="A19" s="1" t="s">
        <v>48</v>
      </c>
      <c r="B19" s="91">
        <f>SUMIF('経費支出管理表'!$B$18:$B$27,"12．設備処分費",'経費支出管理表'!$D$18:$D$27)</f>
        <v>0</v>
      </c>
      <c r="C19" s="91"/>
      <c r="D19" s="91"/>
    </row>
    <row r="20" spans="1:4" ht="33.75" customHeight="1">
      <c r="A20" s="1" t="s">
        <v>46</v>
      </c>
      <c r="B20" s="91">
        <f>SUMIF('経費支出管理表'!$B$18:$B$27,"13．委託費",'経費支出管理表'!$D$18:$D$27)</f>
        <v>0</v>
      </c>
      <c r="C20" s="91"/>
      <c r="D20" s="91"/>
    </row>
    <row r="21" spans="1:4" ht="33.75" customHeight="1" thickBot="1">
      <c r="A21" s="2" t="s">
        <v>47</v>
      </c>
      <c r="B21" s="105">
        <f>SUMIF('経費支出管理表'!$B$18:$B$27,"14．外注費",'経費支出管理表'!$D$18:$D$27)</f>
        <v>1500000</v>
      </c>
      <c r="C21" s="105"/>
      <c r="D21" s="105"/>
    </row>
    <row r="22" spans="1:4" ht="33.75" customHeight="1" thickTop="1">
      <c r="A22" s="43" t="s">
        <v>49</v>
      </c>
      <c r="B22" s="106">
        <f>SUM(B8:D21)</f>
        <v>2800000</v>
      </c>
      <c r="C22" s="107"/>
      <c r="D22" s="108"/>
    </row>
    <row r="23" spans="1:4" ht="34.5" customHeight="1" thickBot="1">
      <c r="A23" s="35" t="s">
        <v>26</v>
      </c>
      <c r="B23" s="109">
        <f>INT(B22/3*2)</f>
        <v>1866666</v>
      </c>
      <c r="C23" s="109"/>
      <c r="D23" s="109"/>
    </row>
    <row r="24" spans="1:4" ht="33.75" customHeight="1" thickBot="1" thickTop="1">
      <c r="A24" s="36" t="s">
        <v>25</v>
      </c>
      <c r="B24" s="110">
        <v>2000000</v>
      </c>
      <c r="C24" s="110"/>
      <c r="D24" s="111"/>
    </row>
    <row r="25" spans="1:4" ht="33.75" customHeight="1" thickTop="1">
      <c r="A25" s="34" t="s">
        <v>27</v>
      </c>
      <c r="B25" s="92">
        <f>MIN(B23,B24)</f>
        <v>1866666</v>
      </c>
      <c r="C25" s="93"/>
      <c r="D25" s="94"/>
    </row>
    <row r="26" spans="1:4" ht="33.75" customHeight="1">
      <c r="A26" s="37" t="s">
        <v>28</v>
      </c>
      <c r="B26" s="99">
        <v>0</v>
      </c>
      <c r="C26" s="100"/>
      <c r="D26" s="101"/>
    </row>
    <row r="27" spans="1:4" ht="33.75" customHeight="1">
      <c r="A27" s="42" t="s">
        <v>50</v>
      </c>
      <c r="B27" s="102">
        <f>B25-B26</f>
        <v>1866666</v>
      </c>
      <c r="C27" s="103"/>
      <c r="D27" s="104"/>
    </row>
    <row r="28" spans="1:4" ht="39" customHeight="1">
      <c r="A28" s="98" t="s">
        <v>29</v>
      </c>
      <c r="B28" s="98"/>
      <c r="C28" s="98"/>
      <c r="D28" s="98"/>
    </row>
  </sheetData>
  <sheetProtection/>
  <mergeCells count="24">
    <mergeCell ref="B26:D26"/>
    <mergeCell ref="B27:D27"/>
    <mergeCell ref="B13:D13"/>
    <mergeCell ref="B21:D21"/>
    <mergeCell ref="B22:D22"/>
    <mergeCell ref="B23:D23"/>
    <mergeCell ref="B24:D24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5:D25"/>
    <mergeCell ref="B20:D20"/>
    <mergeCell ref="B18:D18"/>
    <mergeCell ref="B19:D19"/>
  </mergeCells>
  <dataValidations count="1">
    <dataValidation allowBlank="1" showInputMessage="1" showErrorMessage="1" prompt="支出管理表に入力いただくと全て自動計算されます。" sqref="B8:B22"/>
  </dataValidation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FJ-USER</cp:lastModifiedBy>
  <cp:lastPrinted>2018-11-18T23:16:30Z</cp:lastPrinted>
  <dcterms:created xsi:type="dcterms:W3CDTF">2014-04-24T11:21:18Z</dcterms:created>
  <dcterms:modified xsi:type="dcterms:W3CDTF">2018-11-18T23:16:34Z</dcterms:modified>
  <cp:category/>
  <cp:version/>
  <cp:contentType/>
  <cp:contentStatus/>
</cp:coreProperties>
</file>